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9200" windowHeight="11460"/>
  </bookViews>
  <sheets>
    <sheet name="Лист1" sheetId="1" r:id="rId1"/>
  </sheets>
  <definedNames>
    <definedName name="_xlnm.Print_Area" localSheetId="0">Лист1!$A$1:$M$46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L32" i="1"/>
  <c r="L33" i="1"/>
  <c r="L34" i="1"/>
  <c r="L35" i="1"/>
  <c r="L36" i="1"/>
  <c r="L38" i="1"/>
  <c r="K30" i="1"/>
  <c r="K31" i="1"/>
  <c r="L31" i="1" s="1"/>
  <c r="K32" i="1"/>
  <c r="K33" i="1"/>
  <c r="K34" i="1"/>
  <c r="K35" i="1"/>
  <c r="K36" i="1"/>
  <c r="K38" i="1"/>
  <c r="K39" i="1"/>
  <c r="L39" i="1" s="1"/>
  <c r="K46" i="1"/>
  <c r="L46" i="1" s="1"/>
  <c r="K29" i="1"/>
  <c r="L29" i="1" s="1"/>
  <c r="H46" i="1"/>
  <c r="G46" i="1"/>
  <c r="F45" i="1"/>
  <c r="G43" i="1"/>
  <c r="F30" i="1"/>
  <c r="F31" i="1"/>
  <c r="F32" i="1"/>
  <c r="F33" i="1"/>
  <c r="F34" i="1"/>
  <c r="F35" i="1"/>
  <c r="F36" i="1"/>
  <c r="F37" i="1"/>
  <c r="F38" i="1"/>
  <c r="F39" i="1"/>
  <c r="G41" i="1"/>
  <c r="G42" i="1"/>
  <c r="F29" i="1"/>
  <c r="M46" i="1" l="1"/>
  <c r="J18" i="1"/>
  <c r="I18" i="1"/>
  <c r="K8" i="1"/>
  <c r="K9" i="1"/>
  <c r="K10" i="1"/>
  <c r="K11" i="1"/>
  <c r="K12" i="1"/>
  <c r="K13" i="1"/>
  <c r="K14" i="1"/>
  <c r="K16" i="1"/>
  <c r="K7" i="1"/>
  <c r="K18" i="1" l="1"/>
  <c r="F10" i="1"/>
  <c r="L10" i="1" s="1"/>
  <c r="F11" i="1"/>
  <c r="L11" i="1" s="1"/>
  <c r="F12" i="1"/>
  <c r="L12" i="1" s="1"/>
  <c r="F13" i="1"/>
  <c r="L13" i="1" s="1"/>
  <c r="F14" i="1"/>
  <c r="L14" i="1" s="1"/>
  <c r="F15" i="1"/>
  <c r="F16" i="1"/>
  <c r="L16" i="1" s="1"/>
  <c r="F8" i="1"/>
  <c r="L8" i="1" s="1"/>
  <c r="F9" i="1"/>
  <c r="L9" i="1" s="1"/>
  <c r="F7" i="1"/>
  <c r="L7" i="1" s="1"/>
  <c r="D17" i="1"/>
  <c r="F17" i="1" s="1"/>
  <c r="F18" i="1" l="1"/>
  <c r="L18" i="1" s="1"/>
  <c r="H18" i="1" l="1"/>
  <c r="M18" i="1" s="1"/>
</calcChain>
</file>

<file path=xl/sharedStrings.xml><?xml version="1.0" encoding="utf-8"?>
<sst xmlns="http://schemas.openxmlformats.org/spreadsheetml/2006/main" count="158" uniqueCount="51">
  <si>
    <t>Наименование показателя</t>
  </si>
  <si>
    <t>план</t>
  </si>
  <si>
    <t>факт</t>
  </si>
  <si>
    <t>Индекс производства продукции растениеводства в хозяйствах всех категорий</t>
  </si>
  <si>
    <t>проценты</t>
  </si>
  <si>
    <t>Темп роста объемов реализации научными и элитпроизводящими организациями республики оригинальных и элитных семян современных высокопродуктивных сортов сельскохозяйственных растений</t>
  </si>
  <si>
    <t>Индекс производства продукции животноводства в хозяйствах всех категорий</t>
  </si>
  <si>
    <t>Темп роста численности коров молочных и специализированных мясных пород селекционных стад, чистопородных свиноматок и овцематок в племенных хозяйствах</t>
  </si>
  <si>
    <t>Объем производства рыбных ресурсов в водных объектах республики</t>
  </si>
  <si>
    <t>тонн</t>
  </si>
  <si>
    <t>Рост энерговооруженности труда в организациях, осуществляющих деятельность в области сельского хозяйства</t>
  </si>
  <si>
    <t>лошадиных сил</t>
  </si>
  <si>
    <t>Площадь защиты населенных пунктов и сельскохозяйственных земель от паводков в наиболее паводкоопасных районах Полесья</t>
  </si>
  <si>
    <t>Ввод в сельскохозяйственный оборот реконструированных мелиоративных систем и вновь мелиорированных сельскохозяйственных земель</t>
  </si>
  <si>
    <t>Рентабельность продаж в сельском хозяйстве</t>
  </si>
  <si>
    <t>Индекс производства продукции сельского хозяйства в крестьянских (фермерских) хозяйствах</t>
  </si>
  <si>
    <t>Выручка от реализации продукции, товаров (работ, услуг) на одного среднесписочного работника в организациях, входящих в состав концерна "Белгоспищепром"</t>
  </si>
  <si>
    <t>№ п/п</t>
  </si>
  <si>
    <t>тыс. рублей</t>
  </si>
  <si>
    <t>ед. изм.</t>
  </si>
  <si>
    <t>Итого:</t>
  </si>
  <si>
    <t>тыс. га.</t>
  </si>
  <si>
    <t>х</t>
  </si>
  <si>
    <t>* - Если значение больше 1, то при расчете степени достижения планового значения сводного целевого показателя, характеризующего цель Государственной программы, оно принимается равным 1.</t>
  </si>
  <si>
    <t>процентов к 2015 году</t>
  </si>
  <si>
    <t>2016 год</t>
  </si>
  <si>
    <t>объем финансирования подпрограмм Гос.программы за 2016 год, тыс.рублей</t>
  </si>
  <si>
    <t>Методика оценки эффективности реализации Государственной программы развития аграрного бизнеса в Республике Беларусь на 2016-2020 годы за 2016 год</t>
  </si>
  <si>
    <t>3,6*</t>
  </si>
  <si>
    <r>
      <rPr>
        <b/>
        <u/>
        <sz val="14"/>
        <color theme="1"/>
        <rFont val="Times New Roman"/>
        <family val="1"/>
        <charset val="204"/>
      </rPr>
      <t xml:space="preserve">1.ЭТАП- СД
</t>
    </r>
    <r>
      <rPr>
        <b/>
        <sz val="14"/>
        <color theme="1"/>
        <rFont val="Times New Roman"/>
        <family val="1"/>
        <charset val="204"/>
      </rPr>
      <t>оценка степени достижения планового значения целевых показателей (гр.6/гр.5)</t>
    </r>
  </si>
  <si>
    <r>
      <rPr>
        <b/>
        <u/>
        <sz val="14"/>
        <color theme="1"/>
        <rFont val="Times New Roman"/>
        <family val="1"/>
        <charset val="204"/>
      </rPr>
      <t>3.ЭТАП- СУ</t>
    </r>
    <r>
      <rPr>
        <b/>
        <u/>
        <sz val="8"/>
        <color theme="1"/>
        <rFont val="Times New Roman"/>
        <family val="1"/>
        <charset val="204"/>
      </rPr>
      <t>ГП</t>
    </r>
    <r>
      <rPr>
        <b/>
        <sz val="14"/>
        <color theme="1"/>
        <rFont val="Times New Roman"/>
        <family val="1"/>
        <charset val="204"/>
      </rPr>
      <t xml:space="preserve"> средний уровень степени достижения цель Гос.программы ((гр.7+гр.8)/11)</t>
    </r>
  </si>
  <si>
    <r>
      <rPr>
        <b/>
        <u/>
        <sz val="14"/>
        <color theme="1"/>
        <rFont val="Times New Roman"/>
        <family val="1"/>
        <charset val="204"/>
      </rPr>
      <t>2.ЭТАП-СД</t>
    </r>
    <r>
      <rPr>
        <b/>
        <u/>
        <sz val="8"/>
        <color theme="1"/>
        <rFont val="Times New Roman"/>
        <family val="1"/>
        <charset val="204"/>
      </rPr>
      <t>ЦГП</t>
    </r>
    <r>
      <rPr>
        <b/>
        <u/>
        <sz val="10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средний уровень степени достижения цели      (сумма гр.7/3)</t>
    </r>
  </si>
  <si>
    <r>
      <rPr>
        <b/>
        <u/>
        <sz val="14"/>
        <color theme="1"/>
        <rFont val="Times New Roman"/>
        <family val="1"/>
        <charset val="204"/>
      </rPr>
      <t xml:space="preserve">4.ЭТАП- СС
</t>
    </r>
    <r>
      <rPr>
        <b/>
        <sz val="14"/>
        <color theme="1"/>
        <rFont val="Times New Roman"/>
        <family val="1"/>
        <charset val="204"/>
      </rPr>
      <t xml:space="preserve">степень соответствия факт. объема финансирования Гос. Программы (гр.11/гр.10) </t>
    </r>
  </si>
  <si>
    <r>
      <rPr>
        <b/>
        <u/>
        <sz val="14"/>
        <color theme="1"/>
        <rFont val="Times New Roman"/>
        <family val="1"/>
        <charset val="204"/>
      </rPr>
      <t>5.ЭТАП- Э</t>
    </r>
    <r>
      <rPr>
        <b/>
        <u/>
        <sz val="8"/>
        <color theme="1"/>
        <rFont val="Times New Roman"/>
        <family val="1"/>
        <charset val="204"/>
      </rPr>
      <t>ПП</t>
    </r>
    <r>
      <rPr>
        <b/>
        <sz val="14"/>
        <color theme="1"/>
        <rFont val="Times New Roman"/>
        <family val="1"/>
        <charset val="204"/>
      </rPr>
      <t xml:space="preserve"> эфф-ть реализации отдельной подпрограммы Гос. программы (гр.7/гр.12)</t>
    </r>
  </si>
  <si>
    <r>
      <rPr>
        <b/>
        <u/>
        <sz val="14"/>
        <color theme="1"/>
        <rFont val="Times New Roman"/>
        <family val="1"/>
        <charset val="204"/>
      </rPr>
      <t>6.ЭТАП- Э</t>
    </r>
    <r>
      <rPr>
        <b/>
        <u/>
        <sz val="8"/>
        <color theme="1"/>
        <rFont val="Times New Roman"/>
        <family val="1"/>
        <charset val="204"/>
      </rPr>
      <t>ГП</t>
    </r>
    <r>
      <rPr>
        <b/>
        <sz val="14"/>
        <color theme="1"/>
        <rFont val="Times New Roman"/>
        <family val="1"/>
        <charset val="204"/>
      </rPr>
      <t xml:space="preserve">    эфф-ть реализации Гос. Программы (гр.9/гр.12)</t>
    </r>
  </si>
  <si>
    <t>коэффициент</t>
  </si>
  <si>
    <r>
      <rPr>
        <u/>
        <sz val="14"/>
        <color theme="1"/>
        <rFont val="Times New Roman"/>
        <family val="1"/>
        <charset val="204"/>
      </rPr>
      <t>6.ЭТАП- Э</t>
    </r>
    <r>
      <rPr>
        <u/>
        <sz val="8"/>
        <color theme="1"/>
        <rFont val="Times New Roman"/>
        <family val="1"/>
        <charset val="204"/>
      </rPr>
      <t>ГП</t>
    </r>
    <r>
      <rPr>
        <sz val="14"/>
        <color theme="1"/>
        <rFont val="Times New Roman"/>
        <family val="1"/>
        <charset val="204"/>
      </rPr>
      <t xml:space="preserve">    эфф-ть реализации Гос. Программы </t>
    </r>
    <r>
      <rPr>
        <b/>
        <sz val="14"/>
        <color theme="1"/>
        <rFont val="Times New Roman"/>
        <family val="1"/>
        <charset val="204"/>
      </rPr>
      <t>(гр.9/гр.12)</t>
    </r>
  </si>
  <si>
    <r>
      <rPr>
        <u/>
        <sz val="14"/>
        <color theme="1"/>
        <rFont val="Times New Roman"/>
        <family val="1"/>
        <charset val="204"/>
      </rPr>
      <t xml:space="preserve">1.ЭТАП- СД
</t>
    </r>
    <r>
      <rPr>
        <sz val="14"/>
        <color theme="1"/>
        <rFont val="Times New Roman"/>
        <family val="1"/>
        <charset val="204"/>
      </rPr>
      <t xml:space="preserve">оценка степени достижения планового значения целевых показателей </t>
    </r>
    <r>
      <rPr>
        <b/>
        <sz val="14"/>
        <color theme="1"/>
        <rFont val="Times New Roman"/>
        <family val="1"/>
        <charset val="204"/>
      </rPr>
      <t>(гр.6/гр.5)</t>
    </r>
  </si>
  <si>
    <t>Сводные целевые показатели</t>
  </si>
  <si>
    <t>Значение целевых показателей подпрограмм на 2016 год</t>
  </si>
  <si>
    <t>Целевые показатели подпрограмм</t>
  </si>
  <si>
    <t>Производительность труда в сельском хозяйстве</t>
  </si>
  <si>
    <t>Сумма значений выполнения целевых показателей подпрограмм</t>
  </si>
  <si>
    <t>Темп роста экспорта сельскохозяйственной продукции и продуктов питания</t>
  </si>
  <si>
    <r>
      <t xml:space="preserve">Итого по </t>
    </r>
    <r>
      <rPr>
        <b/>
        <sz val="12"/>
        <color theme="1"/>
        <rFont val="Times New Roman"/>
        <family val="1"/>
        <charset val="204"/>
      </rPr>
      <t>Государственной программе</t>
    </r>
  </si>
  <si>
    <r>
      <rPr>
        <u/>
        <sz val="14"/>
        <color theme="1"/>
        <rFont val="Times New Roman"/>
        <family val="1"/>
        <charset val="204"/>
      </rPr>
      <t>3.ЭТАП- СУ</t>
    </r>
    <r>
      <rPr>
        <u/>
        <sz val="8"/>
        <color theme="1"/>
        <rFont val="Times New Roman"/>
        <family val="1"/>
        <charset val="204"/>
      </rPr>
      <t>ГП</t>
    </r>
    <r>
      <rPr>
        <sz val="14"/>
        <color theme="1"/>
        <rFont val="Times New Roman"/>
        <family val="1"/>
        <charset val="204"/>
      </rPr>
      <t xml:space="preserve"> средний уровень степени достижения цели Государственной программы и ее подпрограмм
</t>
    </r>
    <r>
      <rPr>
        <b/>
        <sz val="14"/>
        <color theme="1"/>
        <rFont val="Times New Roman"/>
        <family val="1"/>
        <charset val="204"/>
      </rPr>
      <t>((∑ гр.7+гр.8)/12)</t>
    </r>
  </si>
  <si>
    <r>
      <rPr>
        <u/>
        <sz val="14"/>
        <color theme="1"/>
        <rFont val="Times New Roman"/>
        <family val="1"/>
        <charset val="204"/>
      </rPr>
      <t>2.ЭТАП-СД</t>
    </r>
    <r>
      <rPr>
        <u/>
        <sz val="8"/>
        <color theme="1"/>
        <rFont val="Times New Roman"/>
        <family val="1"/>
        <charset val="204"/>
      </rPr>
      <t>ЦГП</t>
    </r>
    <r>
      <rPr>
        <u/>
        <sz val="10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 xml:space="preserve">степень достижения цели Государственной программы
</t>
    </r>
    <r>
      <rPr>
        <b/>
        <sz val="14"/>
        <color theme="1"/>
        <rFont val="Times New Roman"/>
        <family val="1"/>
        <charset val="204"/>
      </rPr>
      <t>((∑ гр.6/5)/3)</t>
    </r>
  </si>
  <si>
    <r>
      <rPr>
        <u/>
        <sz val="14"/>
        <color theme="1"/>
        <rFont val="Times New Roman"/>
        <family val="1"/>
        <charset val="204"/>
      </rPr>
      <t xml:space="preserve">4.ЭТАП- СС
</t>
    </r>
    <r>
      <rPr>
        <sz val="14"/>
        <color theme="1"/>
        <rFont val="Times New Roman"/>
        <family val="1"/>
        <charset val="204"/>
      </rPr>
      <t xml:space="preserve">степень соответствия фактического объема финансирования его плановому значению </t>
    </r>
    <r>
      <rPr>
        <b/>
        <sz val="14"/>
        <color theme="1"/>
        <rFont val="Times New Roman"/>
        <family val="1"/>
        <charset val="204"/>
      </rPr>
      <t xml:space="preserve">(гр.11/гр.10) </t>
    </r>
  </si>
  <si>
    <r>
      <rPr>
        <u/>
        <sz val="14"/>
        <color theme="1"/>
        <rFont val="Times New Roman"/>
        <family val="1"/>
        <charset val="204"/>
      </rPr>
      <t>5.ЭТАП- Э</t>
    </r>
    <r>
      <rPr>
        <u/>
        <sz val="8"/>
        <color theme="1"/>
        <rFont val="Times New Roman"/>
        <family val="1"/>
        <charset val="204"/>
      </rPr>
      <t>ПП</t>
    </r>
    <r>
      <rPr>
        <sz val="14"/>
        <color theme="1"/>
        <rFont val="Times New Roman"/>
        <family val="1"/>
        <charset val="204"/>
      </rPr>
      <t xml:space="preserve"> эфф-ть реализации отдельной подпрограммы </t>
    </r>
    <r>
      <rPr>
        <b/>
        <sz val="14"/>
        <color theme="1"/>
        <rFont val="Times New Roman"/>
        <family val="1"/>
        <charset val="204"/>
      </rPr>
      <t>(гр.7/гр.12)</t>
    </r>
  </si>
  <si>
    <t>Отношение кредиторской задолженности и задолженности по кредитам и займам к выручке от реализации продукции, товаров, работ, услуг, в сельском хозяйстве, (желаемая тенденция развития - снижение значений)</t>
  </si>
  <si>
    <t>объем финансирования подпрограмм 
за 2016 год,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</si>
</sst>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/>
    <xf numFmtId="0" fontId="16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/>
    <xf numFmtId="2" fontId="17" fillId="0" borderId="1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27"/>
  <sheetViews>
    <sheetView tabSelected="1" view="pageBreakPreview" topLeftCell="A20" zoomScale="60" zoomScaleNormal="85" workbookViewId="0">
      <selection activeCell="C20" sqref="C20"/>
    </sheetView>
  </sheetViews>
  <sheetFormatPr defaultRowHeight="15" x14ac:dyDescent="0.25"/>
  <cols>
    <col min="1" max="1" width="6.85546875" customWidth="1"/>
    <col min="2" max="2" width="60.5703125" customWidth="1"/>
    <col min="3" max="3" width="14.140625" customWidth="1"/>
    <col min="4" max="4" width="13.5703125" customWidth="1"/>
    <col min="5" max="5" width="12.42578125" customWidth="1"/>
    <col min="6" max="6" width="23.85546875" customWidth="1"/>
    <col min="7" max="7" width="22.7109375" customWidth="1"/>
    <col min="8" max="8" width="22.5703125" customWidth="1"/>
    <col min="9" max="9" width="27" customWidth="1"/>
    <col min="10" max="10" width="25.85546875" customWidth="1"/>
    <col min="11" max="11" width="24.7109375" customWidth="1"/>
    <col min="12" max="12" width="20.42578125" customWidth="1"/>
    <col min="13" max="13" width="18" customWidth="1"/>
  </cols>
  <sheetData>
    <row r="1" spans="1:42" ht="25.5" hidden="1" customHeight="1" x14ac:dyDescent="0.35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25.5" hidden="1" customHeight="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8.75" hidden="1" customHeight="1" x14ac:dyDescent="0.25">
      <c r="A3" s="49" t="s">
        <v>17</v>
      </c>
      <c r="B3" s="49" t="s">
        <v>0</v>
      </c>
      <c r="C3" s="49" t="s">
        <v>19</v>
      </c>
      <c r="D3" s="41"/>
      <c r="E3" s="42"/>
      <c r="F3" s="52" t="s">
        <v>29</v>
      </c>
      <c r="G3" s="52" t="s">
        <v>31</v>
      </c>
      <c r="H3" s="52" t="s">
        <v>30</v>
      </c>
      <c r="I3" s="43" t="s">
        <v>26</v>
      </c>
      <c r="J3" s="44"/>
      <c r="K3" s="52" t="s">
        <v>32</v>
      </c>
      <c r="L3" s="52" t="s">
        <v>33</v>
      </c>
      <c r="M3" s="52" t="s">
        <v>34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8.75" hidden="1" customHeight="1" x14ac:dyDescent="0.25">
      <c r="A4" s="50"/>
      <c r="B4" s="50"/>
      <c r="C4" s="50"/>
      <c r="D4" s="41" t="s">
        <v>25</v>
      </c>
      <c r="E4" s="42"/>
      <c r="F4" s="53"/>
      <c r="G4" s="53"/>
      <c r="H4" s="53"/>
      <c r="I4" s="45"/>
      <c r="J4" s="46"/>
      <c r="K4" s="53"/>
      <c r="L4" s="53"/>
      <c r="M4" s="5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8.75" hidden="1" customHeight="1" x14ac:dyDescent="0.25">
      <c r="A5" s="51"/>
      <c r="B5" s="51"/>
      <c r="C5" s="51"/>
      <c r="D5" s="19" t="s">
        <v>1</v>
      </c>
      <c r="E5" s="9" t="s">
        <v>2</v>
      </c>
      <c r="F5" s="54"/>
      <c r="G5" s="54"/>
      <c r="H5" s="54"/>
      <c r="I5" s="9" t="s">
        <v>1</v>
      </c>
      <c r="J5" s="9" t="s">
        <v>2</v>
      </c>
      <c r="K5" s="54"/>
      <c r="L5" s="54"/>
      <c r="M5" s="5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15.75" hidden="1" customHeight="1" x14ac:dyDescent="0.25">
      <c r="A6" s="5">
        <v>1</v>
      </c>
      <c r="B6" s="5">
        <v>2</v>
      </c>
      <c r="C6" s="5">
        <v>3</v>
      </c>
      <c r="D6" s="5">
        <v>5</v>
      </c>
      <c r="E6" s="5">
        <v>6</v>
      </c>
      <c r="F6" s="5">
        <v>7</v>
      </c>
      <c r="G6" s="5">
        <v>8</v>
      </c>
      <c r="H6" s="5">
        <v>9</v>
      </c>
      <c r="I6" s="4">
        <v>10</v>
      </c>
      <c r="J6" s="4">
        <v>11</v>
      </c>
      <c r="K6" s="5">
        <v>12</v>
      </c>
      <c r="L6" s="5">
        <v>13</v>
      </c>
      <c r="M6" s="5">
        <v>14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69.75" hidden="1" customHeight="1" x14ac:dyDescent="0.25">
      <c r="A7" s="10">
        <v>1</v>
      </c>
      <c r="B7" s="11" t="s">
        <v>3</v>
      </c>
      <c r="C7" s="12" t="s">
        <v>24</v>
      </c>
      <c r="D7" s="13">
        <v>103.7</v>
      </c>
      <c r="E7" s="14">
        <v>106</v>
      </c>
      <c r="F7" s="15">
        <f>E7/D7</f>
        <v>1.0221793635486982</v>
      </c>
      <c r="G7" s="13" t="s">
        <v>22</v>
      </c>
      <c r="H7" s="13" t="s">
        <v>22</v>
      </c>
      <c r="I7" s="13">
        <v>15326.3</v>
      </c>
      <c r="J7" s="13">
        <v>15326.3</v>
      </c>
      <c r="K7" s="13">
        <f>J7/I7</f>
        <v>1</v>
      </c>
      <c r="L7" s="15">
        <f>F7/K7</f>
        <v>1.0221793635486982</v>
      </c>
      <c r="M7" s="13" t="s">
        <v>22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116.25" hidden="1" customHeight="1" x14ac:dyDescent="0.25">
      <c r="A8" s="10">
        <v>2</v>
      </c>
      <c r="B8" s="11" t="s">
        <v>5</v>
      </c>
      <c r="C8" s="12" t="s">
        <v>24</v>
      </c>
      <c r="D8" s="13">
        <v>108</v>
      </c>
      <c r="E8" s="13">
        <v>93</v>
      </c>
      <c r="F8" s="15">
        <f>E8/D8</f>
        <v>0.86111111111111116</v>
      </c>
      <c r="G8" s="13" t="s">
        <v>22</v>
      </c>
      <c r="H8" s="13" t="s">
        <v>22</v>
      </c>
      <c r="I8" s="13">
        <v>11243.4</v>
      </c>
      <c r="J8" s="13">
        <v>11243.4</v>
      </c>
      <c r="K8" s="13">
        <f t="shared" ref="K8:K18" si="0">J8/I8</f>
        <v>1</v>
      </c>
      <c r="L8" s="15">
        <f t="shared" ref="L8:L18" si="1">F8/K8</f>
        <v>0.86111111111111116</v>
      </c>
      <c r="M8" s="13" t="s">
        <v>22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69.75" hidden="1" customHeight="1" x14ac:dyDescent="0.25">
      <c r="A9" s="10">
        <v>3</v>
      </c>
      <c r="B9" s="11" t="s">
        <v>6</v>
      </c>
      <c r="C9" s="12" t="s">
        <v>24</v>
      </c>
      <c r="D9" s="13">
        <v>102.5</v>
      </c>
      <c r="E9" s="13">
        <v>101.2</v>
      </c>
      <c r="F9" s="15">
        <f>E9/D9</f>
        <v>0.9873170731707317</v>
      </c>
      <c r="G9" s="13" t="s">
        <v>22</v>
      </c>
      <c r="H9" s="13" t="s">
        <v>22</v>
      </c>
      <c r="I9" s="13">
        <v>2557.1999999999998</v>
      </c>
      <c r="J9" s="13">
        <v>2557.1999999999998</v>
      </c>
      <c r="K9" s="13">
        <f t="shared" si="0"/>
        <v>1</v>
      </c>
      <c r="L9" s="15">
        <f t="shared" si="1"/>
        <v>0.9873170731707317</v>
      </c>
      <c r="M9" s="13" t="s">
        <v>22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93" hidden="1" x14ac:dyDescent="0.25">
      <c r="A10" s="10">
        <v>4</v>
      </c>
      <c r="B10" s="11" t="s">
        <v>7</v>
      </c>
      <c r="C10" s="12" t="s">
        <v>24</v>
      </c>
      <c r="D10" s="13">
        <v>105</v>
      </c>
      <c r="E10" s="13">
        <v>106.5</v>
      </c>
      <c r="F10" s="15">
        <f t="shared" ref="F10:F17" si="2">E10/D10</f>
        <v>1.0142857142857142</v>
      </c>
      <c r="G10" s="13" t="s">
        <v>22</v>
      </c>
      <c r="H10" s="13" t="s">
        <v>22</v>
      </c>
      <c r="I10" s="14">
        <v>9860</v>
      </c>
      <c r="J10" s="14">
        <v>9860</v>
      </c>
      <c r="K10" s="13">
        <f t="shared" si="0"/>
        <v>1</v>
      </c>
      <c r="L10" s="15">
        <f t="shared" si="1"/>
        <v>1.0142857142857142</v>
      </c>
      <c r="M10" s="13" t="s">
        <v>22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46.5" hidden="1" customHeight="1" x14ac:dyDescent="0.25">
      <c r="A11" s="10">
        <v>5</v>
      </c>
      <c r="B11" s="11" t="s">
        <v>8</v>
      </c>
      <c r="C11" s="12" t="s">
        <v>9</v>
      </c>
      <c r="D11" s="13">
        <v>12789</v>
      </c>
      <c r="E11" s="13">
        <v>14150</v>
      </c>
      <c r="F11" s="15">
        <f t="shared" si="2"/>
        <v>1.1064195793259832</v>
      </c>
      <c r="G11" s="13" t="s">
        <v>22</v>
      </c>
      <c r="H11" s="13" t="s">
        <v>22</v>
      </c>
      <c r="I11" s="14">
        <v>5810</v>
      </c>
      <c r="J11" s="14">
        <v>5810</v>
      </c>
      <c r="K11" s="13">
        <f t="shared" si="0"/>
        <v>1</v>
      </c>
      <c r="L11" s="15">
        <f t="shared" si="1"/>
        <v>1.1064195793259832</v>
      </c>
      <c r="M11" s="13" t="s">
        <v>22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69.75" hidden="1" customHeight="1" x14ac:dyDescent="0.25">
      <c r="A12" s="10">
        <v>6</v>
      </c>
      <c r="B12" s="11" t="s">
        <v>10</v>
      </c>
      <c r="C12" s="12" t="s">
        <v>11</v>
      </c>
      <c r="D12" s="13">
        <v>67</v>
      </c>
      <c r="E12" s="13">
        <v>68</v>
      </c>
      <c r="F12" s="15">
        <f t="shared" si="2"/>
        <v>1.0149253731343284</v>
      </c>
      <c r="G12" s="13" t="s">
        <v>22</v>
      </c>
      <c r="H12" s="13" t="s">
        <v>22</v>
      </c>
      <c r="I12" s="14">
        <v>790.1</v>
      </c>
      <c r="J12" s="14">
        <v>790.1</v>
      </c>
      <c r="K12" s="13">
        <f t="shared" si="0"/>
        <v>1</v>
      </c>
      <c r="L12" s="15">
        <f t="shared" si="1"/>
        <v>1.0149253731343284</v>
      </c>
      <c r="M12" s="13" t="s">
        <v>22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69.75" hidden="1" customHeight="1" x14ac:dyDescent="0.25">
      <c r="A13" s="10">
        <v>7</v>
      </c>
      <c r="B13" s="11" t="s">
        <v>12</v>
      </c>
      <c r="C13" s="12" t="s">
        <v>21</v>
      </c>
      <c r="D13" s="13">
        <v>2.7</v>
      </c>
      <c r="E13" s="13">
        <v>2.7</v>
      </c>
      <c r="F13" s="15">
        <f t="shared" si="2"/>
        <v>1</v>
      </c>
      <c r="G13" s="13" t="s">
        <v>22</v>
      </c>
      <c r="H13" s="13" t="s">
        <v>22</v>
      </c>
      <c r="I13" s="14">
        <v>2500</v>
      </c>
      <c r="J13" s="14">
        <v>2500</v>
      </c>
      <c r="K13" s="13">
        <f t="shared" si="0"/>
        <v>1</v>
      </c>
      <c r="L13" s="15">
        <f t="shared" si="1"/>
        <v>1</v>
      </c>
      <c r="M13" s="13" t="s">
        <v>22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93" hidden="1" customHeight="1" x14ac:dyDescent="0.25">
      <c r="A14" s="10">
        <v>8</v>
      </c>
      <c r="B14" s="11" t="s">
        <v>13</v>
      </c>
      <c r="C14" s="12" t="s">
        <v>21</v>
      </c>
      <c r="D14" s="13">
        <v>37.799999999999997</v>
      </c>
      <c r="E14" s="13">
        <v>37.5</v>
      </c>
      <c r="F14" s="15">
        <f t="shared" si="2"/>
        <v>0.99206349206349209</v>
      </c>
      <c r="G14" s="13" t="s">
        <v>22</v>
      </c>
      <c r="H14" s="13" t="s">
        <v>22</v>
      </c>
      <c r="I14" s="14">
        <v>83409.899999999994</v>
      </c>
      <c r="J14" s="14">
        <v>83409.899999999994</v>
      </c>
      <c r="K14" s="13">
        <f t="shared" si="0"/>
        <v>1</v>
      </c>
      <c r="L14" s="15">
        <f t="shared" si="1"/>
        <v>0.99206349206349209</v>
      </c>
      <c r="M14" s="13" t="s">
        <v>22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23.25" hidden="1" customHeight="1" x14ac:dyDescent="0.25">
      <c r="A15" s="10">
        <v>9</v>
      </c>
      <c r="B15" s="11" t="s">
        <v>14</v>
      </c>
      <c r="C15" s="12" t="s">
        <v>4</v>
      </c>
      <c r="D15" s="13">
        <v>5.8</v>
      </c>
      <c r="E15" s="13">
        <v>3.2</v>
      </c>
      <c r="F15" s="15">
        <f t="shared" si="2"/>
        <v>0.55172413793103448</v>
      </c>
      <c r="G15" s="13" t="s">
        <v>22</v>
      </c>
      <c r="H15" s="13" t="s">
        <v>22</v>
      </c>
      <c r="I15" s="14">
        <v>0</v>
      </c>
      <c r="J15" s="14">
        <v>0</v>
      </c>
      <c r="K15" s="13">
        <v>0</v>
      </c>
      <c r="L15" s="15"/>
      <c r="M15" s="13" t="s">
        <v>22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69.75" hidden="1" customHeight="1" x14ac:dyDescent="0.25">
      <c r="A16" s="10">
        <v>10</v>
      </c>
      <c r="B16" s="11" t="s">
        <v>15</v>
      </c>
      <c r="C16" s="12" t="s">
        <v>24</v>
      </c>
      <c r="D16" s="16">
        <v>126.5</v>
      </c>
      <c r="E16" s="16">
        <v>114.7</v>
      </c>
      <c r="F16" s="15">
        <f t="shared" si="2"/>
        <v>0.90671936758893279</v>
      </c>
      <c r="G16" s="13" t="s">
        <v>22</v>
      </c>
      <c r="H16" s="13" t="s">
        <v>22</v>
      </c>
      <c r="I16" s="14">
        <v>8990</v>
      </c>
      <c r="J16" s="14">
        <v>8990</v>
      </c>
      <c r="K16" s="13">
        <f t="shared" si="0"/>
        <v>1</v>
      </c>
      <c r="L16" s="15">
        <f t="shared" si="1"/>
        <v>0.90671936758893279</v>
      </c>
      <c r="M16" s="13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93" hidden="1" customHeight="1" x14ac:dyDescent="0.25">
      <c r="A17" s="10">
        <v>11</v>
      </c>
      <c r="B17" s="11" t="s">
        <v>16</v>
      </c>
      <c r="C17" s="12" t="s">
        <v>18</v>
      </c>
      <c r="D17" s="14">
        <f>1385.3/10</f>
        <v>138.53</v>
      </c>
      <c r="E17" s="14">
        <v>176.3</v>
      </c>
      <c r="F17" s="15">
        <f t="shared" si="2"/>
        <v>1.2726485237854617</v>
      </c>
      <c r="G17" s="13" t="s">
        <v>22</v>
      </c>
      <c r="H17" s="13" t="s">
        <v>22</v>
      </c>
      <c r="I17" s="14">
        <v>0</v>
      </c>
      <c r="J17" s="14">
        <v>0</v>
      </c>
      <c r="K17" s="13">
        <v>0</v>
      </c>
      <c r="L17" s="15"/>
      <c r="M17" s="13" t="s">
        <v>22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23.25" hidden="1" customHeight="1" x14ac:dyDescent="0.25">
      <c r="A18" s="10"/>
      <c r="B18" s="11" t="s">
        <v>20</v>
      </c>
      <c r="C18" s="12"/>
      <c r="D18" s="14"/>
      <c r="E18" s="14"/>
      <c r="F18" s="15">
        <f>SUM(F7:F17)</f>
        <v>10.729393735945488</v>
      </c>
      <c r="G18" s="17" t="s">
        <v>28</v>
      </c>
      <c r="H18" s="17">
        <f>(F18+1)/11</f>
        <v>1.0663085214495898</v>
      </c>
      <c r="I18" s="14">
        <f>SUM(I7:I17)</f>
        <v>140486.9</v>
      </c>
      <c r="J18" s="14">
        <f>SUM(J7:J17)</f>
        <v>140486.9</v>
      </c>
      <c r="K18" s="18">
        <f t="shared" si="0"/>
        <v>1</v>
      </c>
      <c r="L18" s="15">
        <f t="shared" si="1"/>
        <v>10.729393735945488</v>
      </c>
      <c r="M18" s="17">
        <f>H18/K18</f>
        <v>1.0663085214495898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9.5" hidden="1" customHeight="1" x14ac:dyDescent="0.3">
      <c r="A19" s="47" t="s">
        <v>23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8.75" x14ac:dyDescent="0.3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9.5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25.5" customHeight="1" x14ac:dyDescent="0.35">
      <c r="A22" s="48" t="s">
        <v>27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25.5" x14ac:dyDescent="0.3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50.25" customHeight="1" x14ac:dyDescent="0.25">
      <c r="A24" s="49" t="s">
        <v>17</v>
      </c>
      <c r="B24" s="49" t="s">
        <v>0</v>
      </c>
      <c r="C24" s="49" t="s">
        <v>19</v>
      </c>
      <c r="D24" s="43" t="s">
        <v>39</v>
      </c>
      <c r="E24" s="44"/>
      <c r="F24" s="49" t="s">
        <v>37</v>
      </c>
      <c r="G24" s="49" t="s">
        <v>46</v>
      </c>
      <c r="H24" s="49" t="s">
        <v>45</v>
      </c>
      <c r="I24" s="43" t="s">
        <v>50</v>
      </c>
      <c r="J24" s="44"/>
      <c r="K24" s="49" t="s">
        <v>47</v>
      </c>
      <c r="L24" s="49" t="s">
        <v>48</v>
      </c>
      <c r="M24" s="49" t="s">
        <v>36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24.75" customHeight="1" x14ac:dyDescent="0.25">
      <c r="A25" s="50"/>
      <c r="B25" s="50"/>
      <c r="C25" s="50"/>
      <c r="D25" s="45"/>
      <c r="E25" s="46"/>
      <c r="F25" s="50"/>
      <c r="G25" s="50"/>
      <c r="H25" s="50"/>
      <c r="I25" s="45"/>
      <c r="J25" s="46"/>
      <c r="K25" s="50"/>
      <c r="L25" s="50"/>
      <c r="M25" s="50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28.25" customHeight="1" x14ac:dyDescent="0.25">
      <c r="A26" s="51"/>
      <c r="B26" s="51"/>
      <c r="C26" s="51"/>
      <c r="D26" s="21" t="s">
        <v>1</v>
      </c>
      <c r="E26" s="20" t="s">
        <v>2</v>
      </c>
      <c r="F26" s="51"/>
      <c r="G26" s="51"/>
      <c r="H26" s="51"/>
      <c r="I26" s="20" t="s">
        <v>1</v>
      </c>
      <c r="J26" s="20" t="s">
        <v>2</v>
      </c>
      <c r="K26" s="51"/>
      <c r="L26" s="51"/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5.75" x14ac:dyDescent="0.25">
      <c r="A27" s="5">
        <v>1</v>
      </c>
      <c r="B27" s="5">
        <v>2</v>
      </c>
      <c r="C27" s="5">
        <v>3</v>
      </c>
      <c r="D27" s="5">
        <v>5</v>
      </c>
      <c r="E27" s="5">
        <v>6</v>
      </c>
      <c r="F27" s="5">
        <v>7</v>
      </c>
      <c r="G27" s="5">
        <v>8</v>
      </c>
      <c r="H27" s="5">
        <v>9</v>
      </c>
      <c r="I27" s="4">
        <v>10</v>
      </c>
      <c r="J27" s="4">
        <v>11</v>
      </c>
      <c r="K27" s="5">
        <v>12</v>
      </c>
      <c r="L27" s="5">
        <v>13</v>
      </c>
      <c r="M27" s="5">
        <v>14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5.75" x14ac:dyDescent="0.25">
      <c r="A28" s="5"/>
      <c r="B28" s="39" t="s">
        <v>40</v>
      </c>
      <c r="C28" s="5"/>
      <c r="D28" s="5"/>
      <c r="E28" s="5"/>
      <c r="F28" s="5"/>
      <c r="G28" s="5"/>
      <c r="H28" s="5"/>
      <c r="I28" s="4"/>
      <c r="J28" s="4"/>
      <c r="K28" s="5"/>
      <c r="L28" s="5"/>
      <c r="M28" s="5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39" customHeight="1" x14ac:dyDescent="0.25">
      <c r="A29" s="10">
        <v>1</v>
      </c>
      <c r="B29" s="26" t="s">
        <v>3</v>
      </c>
      <c r="C29" s="4" t="s">
        <v>24</v>
      </c>
      <c r="D29" s="31">
        <v>103.7</v>
      </c>
      <c r="E29" s="32">
        <v>106</v>
      </c>
      <c r="F29" s="33">
        <f>ROUND(E29/D29,2)</f>
        <v>1.02</v>
      </c>
      <c r="G29" s="31" t="s">
        <v>22</v>
      </c>
      <c r="H29" s="31" t="s">
        <v>22</v>
      </c>
      <c r="I29" s="40">
        <v>157698961</v>
      </c>
      <c r="J29" s="40">
        <v>64668000</v>
      </c>
      <c r="K29" s="33">
        <f>ROUND(J29/I29,2)</f>
        <v>0.41</v>
      </c>
      <c r="L29" s="33">
        <f>ROUND(F29/K29,2)</f>
        <v>2.4900000000000002</v>
      </c>
      <c r="M29" s="31" t="s">
        <v>22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79.5" customHeight="1" x14ac:dyDescent="0.25">
      <c r="A30" s="10">
        <v>2</v>
      </c>
      <c r="B30" s="26" t="s">
        <v>5</v>
      </c>
      <c r="C30" s="4" t="s">
        <v>24</v>
      </c>
      <c r="D30" s="31">
        <v>108</v>
      </c>
      <c r="E30" s="31">
        <v>93</v>
      </c>
      <c r="F30" s="33">
        <f t="shared" ref="F30:F39" si="3">ROUND(E30/D30,2)</f>
        <v>0.86</v>
      </c>
      <c r="G30" s="31" t="s">
        <v>22</v>
      </c>
      <c r="H30" s="31" t="s">
        <v>22</v>
      </c>
      <c r="I30" s="40">
        <v>11743370</v>
      </c>
      <c r="J30" s="40">
        <v>9859826</v>
      </c>
      <c r="K30" s="33">
        <f t="shared" ref="K30:K39" si="4">ROUND(J30/I30,2)</f>
        <v>0.84</v>
      </c>
      <c r="L30" s="33">
        <f t="shared" ref="L30:L39" si="5">ROUND(F30/K30,2)</f>
        <v>1.02</v>
      </c>
      <c r="M30" s="31" t="s">
        <v>22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31.5" x14ac:dyDescent="0.25">
      <c r="A31" s="10">
        <v>3</v>
      </c>
      <c r="B31" s="26" t="s">
        <v>6</v>
      </c>
      <c r="C31" s="4" t="s">
        <v>24</v>
      </c>
      <c r="D31" s="31">
        <v>102.5</v>
      </c>
      <c r="E31" s="31">
        <v>101.2</v>
      </c>
      <c r="F31" s="33">
        <f t="shared" si="3"/>
        <v>0.99</v>
      </c>
      <c r="G31" s="31" t="s">
        <v>22</v>
      </c>
      <c r="H31" s="31" t="s">
        <v>22</v>
      </c>
      <c r="I31" s="40">
        <v>692599324</v>
      </c>
      <c r="J31" s="40">
        <v>162648454</v>
      </c>
      <c r="K31" s="33">
        <f t="shared" si="4"/>
        <v>0.23</v>
      </c>
      <c r="L31" s="33">
        <f t="shared" si="5"/>
        <v>4.3</v>
      </c>
      <c r="M31" s="31" t="s">
        <v>22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63.75" customHeight="1" x14ac:dyDescent="0.25">
      <c r="A32" s="10">
        <v>4</v>
      </c>
      <c r="B32" s="26" t="s">
        <v>7</v>
      </c>
      <c r="C32" s="4" t="s">
        <v>24</v>
      </c>
      <c r="D32" s="31">
        <v>105</v>
      </c>
      <c r="E32" s="31">
        <v>106.5</v>
      </c>
      <c r="F32" s="33">
        <f t="shared" si="3"/>
        <v>1.01</v>
      </c>
      <c r="G32" s="31" t="s">
        <v>22</v>
      </c>
      <c r="H32" s="31" t="s">
        <v>22</v>
      </c>
      <c r="I32" s="40">
        <v>11154500</v>
      </c>
      <c r="J32" s="40">
        <v>7703596</v>
      </c>
      <c r="K32" s="33">
        <f t="shared" si="4"/>
        <v>0.69</v>
      </c>
      <c r="L32" s="33">
        <f t="shared" si="5"/>
        <v>1.46</v>
      </c>
      <c r="M32" s="31" t="s">
        <v>22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35.25" customHeight="1" x14ac:dyDescent="0.25">
      <c r="A33" s="10">
        <v>5</v>
      </c>
      <c r="B33" s="26" t="s">
        <v>8</v>
      </c>
      <c r="C33" s="4" t="s">
        <v>9</v>
      </c>
      <c r="D33" s="31">
        <v>12789</v>
      </c>
      <c r="E33" s="31">
        <v>14150</v>
      </c>
      <c r="F33" s="33">
        <f t="shared" si="3"/>
        <v>1.1100000000000001</v>
      </c>
      <c r="G33" s="31" t="s">
        <v>22</v>
      </c>
      <c r="H33" s="31" t="s">
        <v>22</v>
      </c>
      <c r="I33" s="40">
        <v>5810000</v>
      </c>
      <c r="J33" s="40">
        <v>6164356</v>
      </c>
      <c r="K33" s="33">
        <f t="shared" si="4"/>
        <v>1.06</v>
      </c>
      <c r="L33" s="33">
        <f t="shared" si="5"/>
        <v>1.05</v>
      </c>
      <c r="M33" s="31" t="s">
        <v>22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56.25" customHeight="1" x14ac:dyDescent="0.25">
      <c r="A34" s="10">
        <v>6</v>
      </c>
      <c r="B34" s="26" t="s">
        <v>10</v>
      </c>
      <c r="C34" s="4" t="s">
        <v>11</v>
      </c>
      <c r="D34" s="31">
        <v>67</v>
      </c>
      <c r="E34" s="31">
        <v>68</v>
      </c>
      <c r="F34" s="33">
        <f t="shared" si="3"/>
        <v>1.01</v>
      </c>
      <c r="G34" s="31" t="s">
        <v>22</v>
      </c>
      <c r="H34" s="31" t="s">
        <v>22</v>
      </c>
      <c r="I34" s="40">
        <v>545728000</v>
      </c>
      <c r="J34" s="40">
        <v>3779120</v>
      </c>
      <c r="K34" s="33">
        <f t="shared" si="4"/>
        <v>0.01</v>
      </c>
      <c r="L34" s="33">
        <f t="shared" si="5"/>
        <v>101</v>
      </c>
      <c r="M34" s="31" t="s">
        <v>22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54.75" customHeight="1" x14ac:dyDescent="0.25">
      <c r="A35" s="10">
        <v>7</v>
      </c>
      <c r="B35" s="26" t="s">
        <v>12</v>
      </c>
      <c r="C35" s="4" t="s">
        <v>21</v>
      </c>
      <c r="D35" s="31">
        <v>2.7</v>
      </c>
      <c r="E35" s="31">
        <v>2.7</v>
      </c>
      <c r="F35" s="33">
        <f t="shared" si="3"/>
        <v>1</v>
      </c>
      <c r="G35" s="31" t="s">
        <v>22</v>
      </c>
      <c r="H35" s="31" t="s">
        <v>22</v>
      </c>
      <c r="I35" s="40">
        <v>2500000</v>
      </c>
      <c r="J35" s="40">
        <v>2500000</v>
      </c>
      <c r="K35" s="33">
        <f t="shared" si="4"/>
        <v>1</v>
      </c>
      <c r="L35" s="33">
        <f t="shared" si="5"/>
        <v>1</v>
      </c>
      <c r="M35" s="31" t="s">
        <v>22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54.75" customHeight="1" x14ac:dyDescent="0.25">
      <c r="A36" s="10">
        <v>8</v>
      </c>
      <c r="B36" s="26" t="s">
        <v>13</v>
      </c>
      <c r="C36" s="4" t="s">
        <v>21</v>
      </c>
      <c r="D36" s="31">
        <v>37.799999999999997</v>
      </c>
      <c r="E36" s="31">
        <v>37.5</v>
      </c>
      <c r="F36" s="33">
        <f t="shared" si="3"/>
        <v>0.99</v>
      </c>
      <c r="G36" s="31" t="s">
        <v>22</v>
      </c>
      <c r="H36" s="31" t="s">
        <v>22</v>
      </c>
      <c r="I36" s="40">
        <v>147009938</v>
      </c>
      <c r="J36" s="40">
        <v>134285079</v>
      </c>
      <c r="K36" s="33">
        <f t="shared" si="4"/>
        <v>0.91</v>
      </c>
      <c r="L36" s="33">
        <f t="shared" si="5"/>
        <v>1.0900000000000001</v>
      </c>
      <c r="M36" s="31" t="s">
        <v>22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27.75" x14ac:dyDescent="0.25">
      <c r="A37" s="10">
        <v>9</v>
      </c>
      <c r="B37" s="26" t="s">
        <v>14</v>
      </c>
      <c r="C37" s="4" t="s">
        <v>4</v>
      </c>
      <c r="D37" s="31">
        <v>5.8</v>
      </c>
      <c r="E37" s="31">
        <v>3.2</v>
      </c>
      <c r="F37" s="33">
        <f t="shared" si="3"/>
        <v>0.55000000000000004</v>
      </c>
      <c r="G37" s="31" t="s">
        <v>22</v>
      </c>
      <c r="H37" s="31" t="s">
        <v>22</v>
      </c>
      <c r="I37" s="40">
        <v>0</v>
      </c>
      <c r="J37" s="40">
        <v>0</v>
      </c>
      <c r="K37" s="33"/>
      <c r="L37" s="33"/>
      <c r="M37" s="31" t="s">
        <v>22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31.5" x14ac:dyDescent="0.25">
      <c r="A38" s="10">
        <v>10</v>
      </c>
      <c r="B38" s="26" t="s">
        <v>15</v>
      </c>
      <c r="C38" s="4" t="s">
        <v>24</v>
      </c>
      <c r="D38" s="34">
        <v>126.5</v>
      </c>
      <c r="E38" s="34">
        <v>114.7</v>
      </c>
      <c r="F38" s="33">
        <f t="shared" si="3"/>
        <v>0.91</v>
      </c>
      <c r="G38" s="31" t="s">
        <v>22</v>
      </c>
      <c r="H38" s="31" t="s">
        <v>22</v>
      </c>
      <c r="I38" s="40">
        <v>8990000</v>
      </c>
      <c r="J38" s="40">
        <v>8354232</v>
      </c>
      <c r="K38" s="33">
        <f t="shared" si="4"/>
        <v>0.93</v>
      </c>
      <c r="L38" s="33">
        <f t="shared" si="5"/>
        <v>0.98</v>
      </c>
      <c r="M38" s="31" t="s">
        <v>22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47.25" x14ac:dyDescent="0.25">
      <c r="A39" s="10">
        <v>11</v>
      </c>
      <c r="B39" s="26" t="s">
        <v>16</v>
      </c>
      <c r="C39" s="4" t="s">
        <v>18</v>
      </c>
      <c r="D39" s="32">
        <v>138.5</v>
      </c>
      <c r="E39" s="32">
        <v>176.3</v>
      </c>
      <c r="F39" s="33">
        <f t="shared" si="3"/>
        <v>1.27</v>
      </c>
      <c r="G39" s="31" t="s">
        <v>22</v>
      </c>
      <c r="H39" s="31" t="s">
        <v>22</v>
      </c>
      <c r="I39" s="40">
        <v>2180000</v>
      </c>
      <c r="J39" s="40">
        <v>3271232</v>
      </c>
      <c r="K39" s="33">
        <f t="shared" si="4"/>
        <v>1.5</v>
      </c>
      <c r="L39" s="33">
        <f t="shared" si="5"/>
        <v>0.85</v>
      </c>
      <c r="M39" s="31" t="s">
        <v>22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27.75" x14ac:dyDescent="0.25">
      <c r="A40" s="10"/>
      <c r="B40" s="30" t="s">
        <v>38</v>
      </c>
      <c r="C40" s="4"/>
      <c r="D40" s="32"/>
      <c r="E40" s="32"/>
      <c r="F40" s="33"/>
      <c r="G40" s="31"/>
      <c r="H40" s="31"/>
      <c r="I40" s="40"/>
      <c r="J40" s="40"/>
      <c r="K40" s="33"/>
      <c r="L40" s="33"/>
      <c r="M40" s="3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31.5" x14ac:dyDescent="0.25">
      <c r="A41" s="10">
        <v>1</v>
      </c>
      <c r="B41" s="28" t="s">
        <v>41</v>
      </c>
      <c r="C41" s="4" t="s">
        <v>24</v>
      </c>
      <c r="D41" s="32">
        <v>107.9</v>
      </c>
      <c r="E41" s="32">
        <v>106.6</v>
      </c>
      <c r="F41" s="23"/>
      <c r="G41" s="33">
        <f>ROUND(E41/D41,2)</f>
        <v>0.99</v>
      </c>
      <c r="H41" s="31" t="s">
        <v>22</v>
      </c>
      <c r="I41" s="40"/>
      <c r="J41" s="40"/>
      <c r="K41" s="33"/>
      <c r="L41" s="33"/>
      <c r="M41" s="3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31.5" x14ac:dyDescent="0.25">
      <c r="A42" s="10">
        <v>2</v>
      </c>
      <c r="B42" s="28" t="s">
        <v>43</v>
      </c>
      <c r="C42" s="4" t="s">
        <v>24</v>
      </c>
      <c r="D42" s="32">
        <v>104.5</v>
      </c>
      <c r="E42" s="32">
        <v>97</v>
      </c>
      <c r="F42" s="23"/>
      <c r="G42" s="33">
        <f>ROUND(E42/D42,2)</f>
        <v>0.93</v>
      </c>
      <c r="H42" s="31" t="s">
        <v>22</v>
      </c>
      <c r="I42" s="40"/>
      <c r="J42" s="40"/>
      <c r="K42" s="33"/>
      <c r="L42" s="33"/>
      <c r="M42" s="3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63" x14ac:dyDescent="0.25">
      <c r="A43" s="10">
        <v>3</v>
      </c>
      <c r="B43" s="28" t="s">
        <v>49</v>
      </c>
      <c r="C43" s="4" t="s">
        <v>35</v>
      </c>
      <c r="D43" s="32">
        <v>1.1000000000000001</v>
      </c>
      <c r="E43" s="32">
        <v>1.2</v>
      </c>
      <c r="F43" s="23"/>
      <c r="G43" s="33">
        <f>ROUND(D43/E43,2)</f>
        <v>0.92</v>
      </c>
      <c r="H43" s="31" t="s">
        <v>22</v>
      </c>
      <c r="I43" s="40"/>
      <c r="J43" s="40"/>
      <c r="K43" s="33"/>
      <c r="L43" s="33"/>
      <c r="M43" s="3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27.75" x14ac:dyDescent="0.25">
      <c r="A44" s="10"/>
      <c r="B44" s="28"/>
      <c r="C44" s="27"/>
      <c r="D44" s="32"/>
      <c r="E44" s="32"/>
      <c r="F44" s="33"/>
      <c r="G44" s="31"/>
      <c r="H44" s="31"/>
      <c r="I44" s="40"/>
      <c r="J44" s="40"/>
      <c r="K44" s="33"/>
      <c r="L44" s="33"/>
      <c r="M44" s="3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40.5" customHeight="1" x14ac:dyDescent="0.25">
      <c r="A45" s="10"/>
      <c r="B45" s="26" t="s">
        <v>42</v>
      </c>
      <c r="C45" s="27"/>
      <c r="D45" s="32"/>
      <c r="E45" s="32"/>
      <c r="F45" s="33">
        <f>SUM(F29:F39)</f>
        <v>10.72</v>
      </c>
      <c r="G45" s="35"/>
      <c r="H45" s="36"/>
      <c r="I45" s="23"/>
      <c r="J45" s="23"/>
      <c r="K45" s="23"/>
      <c r="L45" s="33"/>
      <c r="M45" s="36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29.25" customHeight="1" x14ac:dyDescent="0.4">
      <c r="A46" s="23"/>
      <c r="B46" s="29" t="s">
        <v>44</v>
      </c>
      <c r="C46" s="29"/>
      <c r="D46" s="37"/>
      <c r="E46" s="37"/>
      <c r="F46" s="38"/>
      <c r="G46" s="38">
        <f>SUM(G41:G43)/3</f>
        <v>0.94666666666666666</v>
      </c>
      <c r="H46" s="38">
        <f>(F45+G46)/12</f>
        <v>0.97222222222222232</v>
      </c>
      <c r="I46" s="40">
        <v>36098855502</v>
      </c>
      <c r="J46" s="40">
        <v>34091008997</v>
      </c>
      <c r="K46" s="33">
        <f>ROUND(J46/I46,2)</f>
        <v>0.94</v>
      </c>
      <c r="L46" s="33">
        <f t="shared" ref="L46" si="6">ROUND(F46/K46,2)</f>
        <v>0</v>
      </c>
      <c r="M46" s="33">
        <f>ROUND(H46/K46,2)</f>
        <v>1.03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9.5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9.5" x14ac:dyDescent="0.3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9.5" x14ac:dyDescent="0.3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9.5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9.5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ht="19.5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ht="19.5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ht="19.5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ht="19.5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ht="19.5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ht="19.5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ht="19.5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ht="19.5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ht="19.5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ht="19.5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ht="19.5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ht="19.5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9.5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9.5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9.5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9.5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9.5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9.5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9.5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9.5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9.5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9.5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9.5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9.5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9.5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9.5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9.5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9.5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9.5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9.5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9.5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9.5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9.5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9.5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9.5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9.5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9.5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9.5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9.5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9.5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9.5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9.5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9.5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9.5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9.5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9.5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9.5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9.5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9.5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9.5" x14ac:dyDescent="0.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9.5" x14ac:dyDescent="0.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9.5" x14ac:dyDescent="0.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9.5" x14ac:dyDescent="0.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9.5" x14ac:dyDescent="0.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9.5" x14ac:dyDescent="0.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9.5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9.5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9.5" x14ac:dyDescent="0.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9.5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9.5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9.5" x14ac:dyDescent="0.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9.5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9.5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9.5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9.5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9.5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9.5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9.5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42" ht="19.5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42" ht="19.5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42" ht="19.5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42" ht="19.5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42" ht="19.5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42" ht="19.5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42" ht="19.5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</sheetData>
  <mergeCells count="27">
    <mergeCell ref="A50:M50"/>
    <mergeCell ref="A22:M22"/>
    <mergeCell ref="A24:A26"/>
    <mergeCell ref="B24:B26"/>
    <mergeCell ref="C24:C26"/>
    <mergeCell ref="F24:F26"/>
    <mergeCell ref="G24:G26"/>
    <mergeCell ref="H24:H26"/>
    <mergeCell ref="I24:J25"/>
    <mergeCell ref="K24:K26"/>
    <mergeCell ref="L24:L26"/>
    <mergeCell ref="M24:M26"/>
    <mergeCell ref="D24:E25"/>
    <mergeCell ref="D4:E4"/>
    <mergeCell ref="I3:J4"/>
    <mergeCell ref="A19:M19"/>
    <mergeCell ref="A1:M1"/>
    <mergeCell ref="A3:A5"/>
    <mergeCell ref="B3:B5"/>
    <mergeCell ref="C3:C5"/>
    <mergeCell ref="F3:F5"/>
    <mergeCell ref="H3:H5"/>
    <mergeCell ref="G3:G5"/>
    <mergeCell ref="L3:L5"/>
    <mergeCell ref="M3:M5"/>
    <mergeCell ref="K3:K5"/>
    <mergeCell ref="D3:E3"/>
  </mergeCells>
  <pageMargins left="0.19685039370078741" right="0.19685039370078741" top="0.19685039370078741" bottom="0.19685039370078741" header="0.31496062992125984" footer="0.31496062992125984"/>
  <pageSetup paperSize="9" scale="49" fitToHeight="0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2017-06-20T09:37:38Z</cp:lastPrinted>
  <dcterms:created xsi:type="dcterms:W3CDTF">2017-01-20T13:23:39Z</dcterms:created>
  <dcterms:modified xsi:type="dcterms:W3CDTF">2017-06-20T09:38:34Z</dcterms:modified>
</cp:coreProperties>
</file>